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tsushi/Desktop/NRF1-p62論文/Fig1/B/"/>
    </mc:Choice>
  </mc:AlternateContent>
  <xr:revisionPtr revIDLastSave="0" documentId="8_{5DAF3CAD-A151-F649-BCAE-C6694F0B13E2}" xr6:coauthVersionLast="36" xr6:coauthVersionMax="36" xr10:uidLastSave="{00000000-0000-0000-0000-000000000000}"/>
  <bookViews>
    <workbookView xWindow="0" yWindow="0" windowWidth="28800" windowHeight="18000" xr2:uid="{3B12EB2B-72D6-444A-89FD-B2A87D89F6ED}"/>
  </bookViews>
  <sheets>
    <sheet name="解析結果" sheetId="2" r:id="rId1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2" l="1"/>
  <c r="M13" i="2" l="1"/>
  <c r="K14" i="2"/>
  <c r="I11" i="2"/>
  <c r="I10" i="2"/>
  <c r="K13" i="2"/>
  <c r="D12" i="2"/>
  <c r="G10" i="2" l="1"/>
  <c r="B10" i="2"/>
  <c r="I9" i="2"/>
  <c r="I8" i="2"/>
  <c r="I7" i="2"/>
  <c r="I5" i="2"/>
  <c r="I4" i="2"/>
  <c r="I6" i="2"/>
  <c r="I3" i="2"/>
  <c r="I2" i="2"/>
  <c r="D6" i="2"/>
  <c r="D4" i="2"/>
  <c r="D3" i="2"/>
  <c r="D2" i="2"/>
  <c r="D5" i="2"/>
  <c r="D7" i="2"/>
  <c r="D8" i="2"/>
  <c r="D9" i="2"/>
  <c r="D11" i="2" l="1"/>
  <c r="J5" i="2" s="1"/>
  <c r="J3" i="2" l="1"/>
  <c r="J8" i="2"/>
  <c r="J6" i="2"/>
  <c r="J4" i="2"/>
  <c r="J7" i="2"/>
  <c r="J2" i="2"/>
  <c r="J9" i="2"/>
</calcChain>
</file>

<file path=xl/sharedStrings.xml><?xml version="1.0" encoding="utf-8"?>
<sst xmlns="http://schemas.openxmlformats.org/spreadsheetml/2006/main" count="22" uniqueCount="18">
  <si>
    <t>細胞数</t>
    <rPh sb="0" eb="2">
      <t>サイボウ</t>
    </rPh>
    <rPh sb="2" eb="3">
      <t>スウ</t>
    </rPh>
    <phoneticPr fontId="1"/>
  </si>
  <si>
    <t>平均</t>
    <rPh sb="0" eb="2">
      <t>ヘイキン</t>
    </rPh>
    <phoneticPr fontId="1"/>
  </si>
  <si>
    <t>MG132</t>
    <phoneticPr fontId="1"/>
  </si>
  <si>
    <t>MG132-siNRF1</t>
    <phoneticPr fontId="1"/>
  </si>
  <si>
    <t>Intden</t>
    <phoneticPr fontId="1"/>
  </si>
  <si>
    <t>sum</t>
    <phoneticPr fontId="1"/>
  </si>
  <si>
    <t>SD</t>
    <phoneticPr fontId="1"/>
  </si>
  <si>
    <t>細胞数</t>
    <rPh sb="0" eb="2">
      <t>サイボウ</t>
    </rPh>
    <rPh sb="2" eb="3">
      <t>スウ</t>
    </rPh>
    <phoneticPr fontId="1"/>
  </si>
  <si>
    <t>Intden/cell</t>
    <phoneticPr fontId="1"/>
  </si>
  <si>
    <t>intden/cell</t>
    <phoneticPr fontId="1"/>
  </si>
  <si>
    <t>(Intden/cell)/average(MG132(Intden))</t>
    <phoneticPr fontId="1"/>
  </si>
  <si>
    <t>平均</t>
    <rPh sb="0" eb="2">
      <t>ヘイキン</t>
    </rPh>
    <phoneticPr fontId="1"/>
  </si>
  <si>
    <t>MG132</t>
    <phoneticPr fontId="1"/>
  </si>
  <si>
    <t>siNRF1-MG132</t>
    <phoneticPr fontId="1"/>
  </si>
  <si>
    <t>siCtrl</t>
    <phoneticPr fontId="1"/>
  </si>
  <si>
    <t>siNRF1</t>
    <phoneticPr fontId="1"/>
  </si>
  <si>
    <t>Welch's t-test（siContを1とした値で計算）</t>
    <rPh sb="0" eb="31">
      <t>アタイデ</t>
    </rPh>
    <phoneticPr fontId="1"/>
  </si>
  <si>
    <t>Welch's t-test（siContを1としない値で計算）</t>
    <rPh sb="0" eb="32">
      <t>アタイデ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</si>
</sst>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3" borderId="2" xfId="0" applyFill="1" applyBorder="1">
      <alignment vertical="center"/>
    </xf>
    <xf numFmtId="0" fontId="0" fillId="0" borderId="3" xfId="0" applyFill="1" applyBorder="1">
      <alignment vertical="center"/>
    </xf>
    <xf numFmtId="55" fontId="0" fillId="0" borderId="0" xfId="0" applyNumberFormat="1">
      <alignment vertical="center"/>
    </xf>
    <xf numFmtId="0" fontId="0" fillId="0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640-8848-AB6C-D1E7EEECF910}"/>
              </c:ext>
            </c:extLst>
          </c:dPt>
          <c:errBars>
            <c:errBarType val="plus"/>
            <c:errValType val="cust"/>
            <c:noEndCap val="0"/>
            <c:plus>
              <c:numRef>
                <c:f>解析結果!$K$13:$K$14</c:f>
                <c:numCache>
                  <c:formatCode>General</c:formatCode>
                  <c:ptCount val="2"/>
                  <c:pt idx="0">
                    <c:v>0.64934423642901862</c:v>
                  </c:pt>
                  <c:pt idx="1">
                    <c:v>0.59646016803382917</c:v>
                  </c:pt>
                </c:numCache>
              </c:numRef>
            </c:plus>
            <c:minus>
              <c:numRef>
                <c:f>解析結果!$K$13:$K$14</c:f>
                <c:numCache>
                  <c:formatCode>General</c:formatCode>
                  <c:ptCount val="2"/>
                  <c:pt idx="0">
                    <c:v>0.64934423642901862</c:v>
                  </c:pt>
                  <c:pt idx="1">
                    <c:v>0.59646016803382917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解析結果!$I$16:$I$17</c:f>
              <c:strCache>
                <c:ptCount val="2"/>
                <c:pt idx="0">
                  <c:v>siCtrl</c:v>
                </c:pt>
                <c:pt idx="1">
                  <c:v>siNRF1</c:v>
                </c:pt>
              </c:strCache>
            </c:strRef>
          </c:cat>
          <c:val>
            <c:numRef>
              <c:f>解析結果!$J$13:$J$14</c:f>
              <c:numCache>
                <c:formatCode>General</c:formatCode>
                <c:ptCount val="2"/>
                <c:pt idx="0">
                  <c:v>1</c:v>
                </c:pt>
                <c:pt idx="1">
                  <c:v>1.8153055346371938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40-8848-AB6C-D1E7EEECF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0"/>
        <c:axId val="259597328"/>
        <c:axId val="259596688"/>
      </c:barChart>
      <c:catAx>
        <c:axId val="25959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ja-JP"/>
          </a:p>
        </c:txPr>
        <c:crossAx val="259596688"/>
        <c:crosses val="autoZero"/>
        <c:auto val="1"/>
        <c:lblAlgn val="ctr"/>
        <c:lblOffset val="100"/>
        <c:noMultiLvlLbl val="0"/>
      </c:catAx>
      <c:valAx>
        <c:axId val="259596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ja-JP"/>
          </a:p>
        </c:txPr>
        <c:crossAx val="2595973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Helvetica" panose="020B0604020202020204" pitchFamily="34" charset="0"/>
          <a:cs typeface="Helvetica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1350788</xdr:colOff>
      <xdr:row>9</xdr:row>
      <xdr:rowOff>123929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182D04A9-4E8B-F14B-8E49-168A16AFA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5305C-AA97-4C60-80BB-5F00554F2929}">
  <dimension ref="A1:N21"/>
  <sheetViews>
    <sheetView tabSelected="1" zoomScaleNormal="100" workbookViewId="0">
      <selection activeCell="K17" sqref="K17"/>
    </sheetView>
  </sheetViews>
  <sheetFormatPr baseColWidth="10" defaultColWidth="8.83203125" defaultRowHeight="18"/>
  <cols>
    <col min="4" max="4" width="13.33203125" bestFit="1" customWidth="1"/>
    <col min="5" max="5" width="15" bestFit="1" customWidth="1"/>
    <col min="6" max="6" width="14.83203125" customWidth="1"/>
    <col min="8" max="8" width="13.33203125" bestFit="1" customWidth="1"/>
    <col min="9" max="9" width="36.33203125" bestFit="1" customWidth="1"/>
    <col min="10" max="10" width="35.5" bestFit="1" customWidth="1"/>
    <col min="11" max="11" width="9.83203125" customWidth="1"/>
    <col min="12" max="12" width="43.5" bestFit="1" customWidth="1"/>
    <col min="13" max="13" width="9.33203125" bestFit="1" customWidth="1"/>
    <col min="14" max="14" width="10.6640625" bestFit="1" customWidth="1"/>
  </cols>
  <sheetData>
    <row r="1" spans="1:14">
      <c r="A1" s="2" t="s">
        <v>2</v>
      </c>
      <c r="B1" s="2" t="s">
        <v>0</v>
      </c>
      <c r="C1" s="2" t="s">
        <v>4</v>
      </c>
      <c r="D1" s="2" t="s">
        <v>9</v>
      </c>
      <c r="F1" s="7" t="s">
        <v>3</v>
      </c>
      <c r="G1" s="8" t="s">
        <v>7</v>
      </c>
      <c r="H1" s="8" t="s">
        <v>4</v>
      </c>
      <c r="I1" s="8" t="s">
        <v>8</v>
      </c>
      <c r="J1" s="3" t="s">
        <v>10</v>
      </c>
    </row>
    <row r="2" spans="1:14">
      <c r="A2" s="2">
        <v>1</v>
      </c>
      <c r="B2" s="1">
        <v>22</v>
      </c>
      <c r="C2" s="1">
        <v>6942101</v>
      </c>
      <c r="D2" s="1">
        <f>C2/B2</f>
        <v>315550.04545454547</v>
      </c>
      <c r="F2" s="1">
        <v>1</v>
      </c>
      <c r="G2" s="1">
        <v>15</v>
      </c>
      <c r="H2" s="1">
        <v>8178944</v>
      </c>
      <c r="I2" s="1">
        <f>H2/G2</f>
        <v>545262.93333333335</v>
      </c>
      <c r="J2" s="1">
        <f>I2/$D$11</f>
        <v>2.4941115290175215</v>
      </c>
      <c r="K2" s="9">
        <v>1</v>
      </c>
    </row>
    <row r="3" spans="1:14">
      <c r="A3" s="2">
        <v>2</v>
      </c>
      <c r="B3" s="1">
        <v>32</v>
      </c>
      <c r="C3" s="1">
        <v>8262063</v>
      </c>
      <c r="D3" s="1">
        <f t="shared" ref="D3:D6" si="0">C3/B3</f>
        <v>258189.46875</v>
      </c>
      <c r="F3" s="1">
        <v>2</v>
      </c>
      <c r="G3" s="1">
        <v>16</v>
      </c>
      <c r="H3" s="1">
        <v>6723975</v>
      </c>
      <c r="I3" s="1">
        <f>H3/G3</f>
        <v>420248.4375</v>
      </c>
      <c r="J3" s="1">
        <f t="shared" ref="J3:J9" si="1">I3/$D$11</f>
        <v>1.9222771418052551</v>
      </c>
      <c r="K3" s="9">
        <v>1</v>
      </c>
    </row>
    <row r="4" spans="1:14">
      <c r="A4" s="2">
        <v>3</v>
      </c>
      <c r="B4" s="1">
        <v>14</v>
      </c>
      <c r="C4" s="5">
        <v>6321368</v>
      </c>
      <c r="D4" s="5">
        <f t="shared" si="0"/>
        <v>451526.28571428574</v>
      </c>
      <c r="F4" s="5">
        <v>3</v>
      </c>
      <c r="G4" s="5">
        <v>22</v>
      </c>
      <c r="H4" s="5">
        <v>4474237</v>
      </c>
      <c r="I4" s="5">
        <f t="shared" ref="I4:I9" si="2">H4/G4</f>
        <v>203374.40909090909</v>
      </c>
      <c r="J4" s="5">
        <f t="shared" si="1"/>
        <v>0.930263965166094</v>
      </c>
      <c r="K4" s="9">
        <v>1</v>
      </c>
    </row>
    <row r="5" spans="1:14">
      <c r="A5" s="2">
        <v>4</v>
      </c>
      <c r="B5" s="1">
        <v>25</v>
      </c>
      <c r="C5" s="5">
        <v>8469539</v>
      </c>
      <c r="D5" s="5">
        <f t="shared" si="0"/>
        <v>338781.56</v>
      </c>
      <c r="F5" s="5">
        <v>4</v>
      </c>
      <c r="G5" s="5">
        <v>24</v>
      </c>
      <c r="H5" s="5">
        <v>8701668</v>
      </c>
      <c r="I5" s="5">
        <f t="shared" si="2"/>
        <v>362569.5</v>
      </c>
      <c r="J5" s="5">
        <f t="shared" si="1"/>
        <v>1.6584453384571132</v>
      </c>
      <c r="K5" s="9">
        <v>1</v>
      </c>
    </row>
    <row r="6" spans="1:14">
      <c r="A6" s="2">
        <v>5</v>
      </c>
      <c r="B6" s="5">
        <v>34</v>
      </c>
      <c r="C6" s="5">
        <v>2701527</v>
      </c>
      <c r="D6" s="5">
        <f t="shared" si="0"/>
        <v>79456.676470588238</v>
      </c>
      <c r="F6" s="5">
        <v>5</v>
      </c>
      <c r="G6" s="5">
        <v>26</v>
      </c>
      <c r="H6" s="5">
        <v>6711741</v>
      </c>
      <c r="I6" s="5">
        <f t="shared" si="2"/>
        <v>258143.88461538462</v>
      </c>
      <c r="J6" s="5">
        <f t="shared" si="1"/>
        <v>1.1807874685862862</v>
      </c>
      <c r="K6" s="9">
        <v>1</v>
      </c>
    </row>
    <row r="7" spans="1:14">
      <c r="A7" s="2">
        <v>6</v>
      </c>
      <c r="B7" s="5">
        <v>30</v>
      </c>
      <c r="C7" s="5">
        <v>2239324</v>
      </c>
      <c r="D7" s="5">
        <f>C7/B7</f>
        <v>74644.133333333331</v>
      </c>
      <c r="F7" s="5">
        <v>6</v>
      </c>
      <c r="G7" s="5">
        <v>19</v>
      </c>
      <c r="H7" s="5">
        <v>8277291</v>
      </c>
      <c r="I7" s="5">
        <f t="shared" si="2"/>
        <v>435646.89473684208</v>
      </c>
      <c r="J7" s="5">
        <f t="shared" si="1"/>
        <v>1.9927119125840216</v>
      </c>
      <c r="K7" s="9">
        <v>1</v>
      </c>
    </row>
    <row r="8" spans="1:14">
      <c r="A8" s="2">
        <v>7</v>
      </c>
      <c r="B8" s="5">
        <v>27</v>
      </c>
      <c r="C8" s="5">
        <v>3028484</v>
      </c>
      <c r="D8" s="5">
        <f>C8/B8</f>
        <v>112166.07407407407</v>
      </c>
      <c r="F8" s="5">
        <v>7</v>
      </c>
      <c r="G8" s="5">
        <v>9</v>
      </c>
      <c r="H8" s="5">
        <v>5278434</v>
      </c>
      <c r="I8" s="5">
        <f t="shared" si="2"/>
        <v>586492.66666666663</v>
      </c>
      <c r="J8" s="5">
        <f t="shared" si="1"/>
        <v>2.6827022931399767</v>
      </c>
      <c r="K8" s="9">
        <v>1</v>
      </c>
    </row>
    <row r="9" spans="1:14">
      <c r="A9" s="2">
        <v>8</v>
      </c>
      <c r="B9" s="5">
        <v>40</v>
      </c>
      <c r="C9" s="5">
        <v>4745865</v>
      </c>
      <c r="D9" s="5">
        <f>C9/B9</f>
        <v>118646.625</v>
      </c>
      <c r="F9" s="5">
        <v>8</v>
      </c>
      <c r="G9" s="5">
        <v>21</v>
      </c>
      <c r="H9" s="5">
        <v>7626352</v>
      </c>
      <c r="I9" s="5">
        <f t="shared" si="2"/>
        <v>363159.61904761905</v>
      </c>
      <c r="J9" s="5">
        <f t="shared" si="1"/>
        <v>1.6611446283412832</v>
      </c>
      <c r="K9" s="9">
        <v>1</v>
      </c>
    </row>
    <row r="10" spans="1:14">
      <c r="A10" t="s">
        <v>5</v>
      </c>
      <c r="B10">
        <f>SUM(B2:B9)</f>
        <v>224</v>
      </c>
      <c r="C10" s="6"/>
      <c r="D10" s="6"/>
      <c r="F10" s="6">
        <v>9</v>
      </c>
      <c r="G10" s="6">
        <f>SUM(G2:G9)</f>
        <v>152</v>
      </c>
      <c r="H10" s="6" t="s">
        <v>11</v>
      </c>
      <c r="I10" s="6">
        <f>AVERAGE(I2:I9)</f>
        <v>396862.29312384437</v>
      </c>
      <c r="K10" s="6"/>
    </row>
    <row r="11" spans="1:14">
      <c r="A11">
        <v>10</v>
      </c>
      <c r="C11" s="6" t="s">
        <v>1</v>
      </c>
      <c r="D11" s="4">
        <f>AVERAGE(D2:D9)</f>
        <v>218620.10859960335</v>
      </c>
      <c r="F11" s="6">
        <v>10</v>
      </c>
      <c r="G11" s="6"/>
      <c r="H11" s="6" t="s">
        <v>6</v>
      </c>
      <c r="I11" s="6">
        <f>_xlfn.STDEV.S(I2:I9)</f>
        <v>130398.18671089339</v>
      </c>
      <c r="K11" s="6"/>
    </row>
    <row r="12" spans="1:14" ht="19" thickBot="1">
      <c r="A12">
        <v>11</v>
      </c>
      <c r="C12" s="6" t="s">
        <v>6</v>
      </c>
      <c r="D12" s="6">
        <f>_xlfn.STDEV.S(D2:D9)</f>
        <v>141959.70748663857</v>
      </c>
      <c r="F12" s="6">
        <v>11</v>
      </c>
      <c r="G12" s="6"/>
      <c r="H12" s="6"/>
      <c r="I12" s="6"/>
      <c r="J12" s="6" t="s">
        <v>11</v>
      </c>
      <c r="K12" s="6" t="s">
        <v>6</v>
      </c>
    </row>
    <row r="13" spans="1:14">
      <c r="A13">
        <v>12</v>
      </c>
      <c r="C13" s="6"/>
      <c r="D13" s="6"/>
      <c r="F13" s="6">
        <v>12</v>
      </c>
      <c r="G13" s="6"/>
      <c r="H13" s="6"/>
      <c r="I13" s="5" t="s">
        <v>12</v>
      </c>
      <c r="J13" s="5">
        <v>1</v>
      </c>
      <c r="K13" s="11">
        <f>D12/D11</f>
        <v>0.64934423642901862</v>
      </c>
      <c r="L13" s="12" t="s">
        <v>16</v>
      </c>
      <c r="M13" s="13">
        <f>_xlfn.T.TEST(K2:K9,J2:J9,2,3)</f>
        <v>6.1619075515554362E-3</v>
      </c>
    </row>
    <row r="14" spans="1:14" ht="19" thickBot="1">
      <c r="A14">
        <v>13</v>
      </c>
      <c r="C14" s="6"/>
      <c r="D14" s="6"/>
      <c r="E14" s="6"/>
      <c r="F14" s="6"/>
      <c r="G14" s="6"/>
      <c r="H14" s="6"/>
      <c r="I14" s="5" t="s">
        <v>13</v>
      </c>
      <c r="J14" s="5">
        <v>1.8153055346371938</v>
      </c>
      <c r="K14" s="11">
        <f>I11/D11</f>
        <v>0.59646016803382917</v>
      </c>
      <c r="L14" s="14" t="s">
        <v>17</v>
      </c>
      <c r="M14" s="15">
        <f>_xlfn.T.TEST(D2:D9,I2:I9,2,3)</f>
        <v>2.0451283987071554E-2</v>
      </c>
      <c r="N14" s="10"/>
    </row>
    <row r="15" spans="1:14">
      <c r="A15">
        <v>14</v>
      </c>
      <c r="N15" s="6"/>
    </row>
    <row r="16" spans="1:14">
      <c r="A16">
        <v>15</v>
      </c>
      <c r="I16" t="s">
        <v>14</v>
      </c>
      <c r="N16" s="6"/>
    </row>
    <row r="17" spans="1:14">
      <c r="A17">
        <v>16</v>
      </c>
      <c r="I17" t="s">
        <v>15</v>
      </c>
      <c r="N17" s="6"/>
    </row>
    <row r="18" spans="1:14">
      <c r="A18">
        <v>17</v>
      </c>
    </row>
    <row r="19" spans="1:14">
      <c r="A19">
        <v>18</v>
      </c>
    </row>
    <row r="20" spans="1:14">
      <c r="A20">
        <v>19</v>
      </c>
    </row>
    <row r="21" spans="1:14">
      <c r="A21">
        <v>20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解析結果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Atsushi Hatanaka</cp:lastModifiedBy>
  <dcterms:created xsi:type="dcterms:W3CDTF">2021-12-17T12:59:52Z</dcterms:created>
  <dcterms:modified xsi:type="dcterms:W3CDTF">2024-08-13T04:04:19Z</dcterms:modified>
</cp:coreProperties>
</file>